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Aangifte" sheetId="2" state="visible" r:id="rId4"/>
    <sheet name="Factur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<sst xmlns="http://schemas.openxmlformats.org/spreadsheetml/2006/main" count="60" uniqueCount="49">
  <si>
    <t xml:space="preserve">Haeswijk-Digital</t>
  </si>
  <si>
    <t xml:space="preserve">Btw-overzicht per kwartaal</t>
  </si>
  <si>
    <t xml:space="preserve">Noteer je verkoop- en inkoopfacturen. Het tabblad Aangifte telt per kwartaal de omzet per btw-tarief, de btw die je hebt berekend en de btw die je terugkrijgt.</t>
  </si>
  <si>
    <t xml:space="preserve">Zo gebruik je dit bestand</t>
  </si>
  <si>
    <t xml:space="preserve">1. Vul op Aangifte het jaar in.</t>
  </si>
  <si>
    <t xml:space="preserve">2. Zet elke factuur op het tabblad Facturen, met soort (Verkoop of Inkoop), bedrag exclusief btw en het btw-tarief.</t>
  </si>
  <si>
    <t xml:space="preserve">3. Lees per kwartaal af hoeveel btw je moet betalen of terugkrijgt.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</si>
  <si>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</si>
  <si>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</si>
  <si>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</si>
  <si>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</si>
  <si>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Btw per kwartaal</t>
  </si>
  <si>
    <t xml:space="preserve">Controleer altijd je aangifte. Dit overzicht is een hulpmiddel, geen fiscaal advies.</t>
  </si>
  <si>
    <t xml:space="preserve">Jaar</t>
  </si>
  <si>
    <t xml:space="preserve">Rubriek</t>
  </si>
  <si>
    <t xml:space="preserve">Kwartaal 1</t>
  </si>
  <si>
    <t xml:space="preserve">Kwartaal 2</t>
  </si>
  <si>
    <t xml:space="preserve">Kwartaal 3</t>
  </si>
  <si>
    <t xml:space="preserve">Kwartaal 4</t>
  </si>
  <si>
    <t xml:space="preserve">Omzet hoog tarief (21%)</t>
  </si>
  <si>
    <t xml:space="preserve">Btw hoog tarief</t>
  </si>
  <si>
    <t xml:space="preserve">Omzet laag tarief (9%)</t>
  </si>
  <si>
    <t xml:space="preserve">Btw laag tarief</t>
  </si>
  <si>
    <t xml:space="preserve">Voorbelasting (btw op inkoop)</t>
  </si>
  <si>
    <t xml:space="preserve">Te betalen (of terug als negatief)</t>
  </si>
  <si>
    <t xml:space="preserve">Gele cellen vul je zelf in. Witte cellen rekenen automatisch.</t>
  </si>
  <si>
    <t xml:space="preserve">Facturen</t>
  </si>
  <si>
    <t xml:space="preserve">Bedragen exclusief btw. Btw-tarief: 21%, 9% of 0%.</t>
  </si>
  <si>
    <t xml:space="preserve">Datum</t>
  </si>
  <si>
    <t xml:space="preserve">Omschrijving</t>
  </si>
  <si>
    <t xml:space="preserve">Soort</t>
  </si>
  <si>
    <t xml:space="preserve">Bedrag excl.</t>
  </si>
  <si>
    <t xml:space="preserve">Btw %</t>
  </si>
  <si>
    <t xml:space="preserve">Btw</t>
  </si>
  <si>
    <t xml:space="preserve">Bedrag incl.</t>
  </si>
  <si>
    <t xml:space="preserve">Spreadsheet salarisoverzicht</t>
  </si>
  <si>
    <t xml:space="preserve">Verkoop</t>
  </si>
  <si>
    <t xml:space="preserve">Laptop</t>
  </si>
  <si>
    <t xml:space="preserve">Inkoop</t>
  </si>
  <si>
    <t xml:space="preserve">Workshop Excel</t>
  </si>
  <si>
    <t xml:space="preserve">Vakboeken</t>
  </si>
  <si>
    <t xml:space="preserve">Sales challenge-bestand</t>
  </si>
  <si>
    <t xml:space="preserve">Software-licentie</t>
  </si>
  <si>
    <t xml:space="preserve">Begrotingsbestand vereniging</t>
  </si>
  <si>
    <t xml:space="preserve">Planning &amp; rooster</t>
  </si>
  <si>
    <t xml:space="preserve">Kantoorartikelen</t>
  </si>
  <si>
    <t xml:space="preserve">Cursusboek</t>
  </si>
  <si>
    <t xml:space="preserve">Voorraadbeheer</t>
  </si>
  <si>
    <t xml:space="preserve">Advertenties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</si>
</sst>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€ &quot;#,##0.00;&quot;-€ &quot;#,##0.00;\-"/>
    <numFmt numFmtId="166" formatCode="dd\-mm\-yyyy"/>
    <numFmt numFmtId="167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26.8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3"/>
    <col collapsed="false" customWidth="true" hidden="false" outlineLevel="0" max="6" min="6" style="0" width="14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3" customFormat="false" ht="15" hidden="false" customHeight="false" outlineLevel="0" collapsed="false">
      <c r="A3" s="11" t="s">
        <v>13</v>
      </c>
      <c r="B3" s="12" t="n">
        <v>2026</v>
      </c>
    </row>
    <row r="5" customFormat="false" ht="30" hidden="false" customHeight="true" outlineLevel="0" collapsed="false">
      <c r="A5" s="13" t="s">
        <v>14</v>
      </c>
      <c r="B5" s="14" t="s">
        <v>15</v>
      </c>
      <c r="C5" s="14" t="s">
        <v>16</v>
      </c>
      <c r="D5" s="14" t="s">
        <v>17</v>
      </c>
      <c r="E5" s="14" t="s">
        <v>18</v>
      </c>
      <c r="F5" s="14" t="s">
        <v>13</v>
      </c>
    </row>
    <row r="6" customFormat="false" ht="15" hidden="false" customHeight="false" outlineLevel="0" collapsed="false">
      <c r="A6" s="11" t="s">
        <v>19</v>
      </c>
      <c r="B6" s="15" t="n">
        <f aca="false">SUMIFS(Facturen!$D$5:$D$200,Facturen!$C$5:$C$200,"Verkoop",Facturen!$E$5:$E$200,0.21,Facturen!$A$5:$A$200,"&gt;="&amp;DATE($B$3,1,1),Facturen!$A$5:$A$200,"&lt;"&amp;DATE($B$3,4,1))</f>
        <v>2050</v>
      </c>
      <c r="C6" s="15" t="n">
        <f aca="false">SUMIFS(Facturen!$D$5:$D$200,Facturen!$C$5:$C$200,"Verkoop",Facturen!$E$5:$E$200,0.21,Facturen!$A$5:$A$200,"&gt;="&amp;DATE($B$3,4,1),Facturen!$A$5:$A$200,"&lt;"&amp;DATE($B$3,7,1))</f>
        <v>2050</v>
      </c>
      <c r="D6" s="15" t="n">
        <f aca="false">SUMIFS(Facturen!$D$5:$D$200,Facturen!$C$5:$C$200,"Verkoop",Facturen!$E$5:$E$200,0.21,Facturen!$A$5:$A$200,"&gt;="&amp;DATE($B$3,7,1),Facturen!$A$5:$A$200,"&lt;"&amp;DATE($B$3,10,1))</f>
        <v>980</v>
      </c>
      <c r="E6" s="15" t="n">
        <f aca="false">SUMIFS(Facturen!$D$5:$D$200,Facturen!$C$5:$C$200,"Verkoop",Facturen!$E$5:$E$200,0.21,Facturen!$A$5:$A$200,"&gt;="&amp;DATE($B$3,10,1),Facturen!$A$5:$A$200,"&lt;"&amp;DATE($B$3,13,1))</f>
        <v>1100</v>
      </c>
      <c r="F6" s="16" t="n">
        <f aca="false">SUM(B6:E6)</f>
        <v>6180</v>
      </c>
    </row>
    <row r="7" customFormat="false" ht="15" hidden="false" customHeight="false" outlineLevel="0" collapsed="false">
      <c r="A7" s="11" t="s">
        <v>20</v>
      </c>
      <c r="B7" s="15" t="n">
        <f aca="false">SUMIFS(Facturen!$F$5:$F$200,Facturen!$C$5:$C$200,"Verkoop",Facturen!$E$5:$E$200,0.21,Facturen!$A$5:$A$200,"&gt;="&amp;DATE($B$3,1,1),Facturen!$A$5:$A$200,"&lt;"&amp;DATE($B$3,4,1))</f>
        <v>430.5</v>
      </c>
      <c r="C7" s="15" t="n">
        <f aca="false">SUMIFS(Facturen!$F$5:$F$200,Facturen!$C$5:$C$200,"Verkoop",Facturen!$E$5:$E$200,0.21,Facturen!$A$5:$A$200,"&gt;="&amp;DATE($B$3,4,1),Facturen!$A$5:$A$200,"&lt;"&amp;DATE($B$3,7,1))</f>
        <v>430.5</v>
      </c>
      <c r="D7" s="15" t="n">
        <f aca="false">SUMIFS(Facturen!$F$5:$F$200,Facturen!$C$5:$C$200,"Verkoop",Facturen!$E$5:$E$200,0.21,Facturen!$A$5:$A$200,"&gt;="&amp;DATE($B$3,7,1),Facturen!$A$5:$A$200,"&lt;"&amp;DATE($B$3,10,1))</f>
        <v>205.8</v>
      </c>
      <c r="E7" s="15" t="n">
        <f aca="false">SUMIFS(Facturen!$F$5:$F$200,Facturen!$C$5:$C$200,"Verkoop",Facturen!$E$5:$E$200,0.21,Facturen!$A$5:$A$200,"&gt;="&amp;DATE($B$3,10,1),Facturen!$A$5:$A$200,"&lt;"&amp;DATE($B$3,13,1))</f>
        <v>231</v>
      </c>
      <c r="F7" s="16" t="n">
        <f aca="false">SUM(B7:E7)</f>
        <v>1297.8</v>
      </c>
    </row>
    <row r="8" customFormat="false" ht="15" hidden="false" customHeight="false" outlineLevel="0" collapsed="false">
      <c r="A8" s="11" t="s">
        <v>21</v>
      </c>
      <c r="B8" s="15" t="n">
        <f aca="false">SUMIFS(Facturen!$D$5:$D$200,Facturen!$C$5:$C$200,"Verkoop",Facturen!$E$5:$E$200,0.09,Facturen!$A$5:$A$200,"&gt;="&amp;DATE($B$3,1,1),Facturen!$A$5:$A$200,"&lt;"&amp;DATE($B$3,4,1))</f>
        <v>0</v>
      </c>
      <c r="C8" s="15" t="n">
        <f aca="false">SUMIFS(Facturen!$D$5:$D$200,Facturen!$C$5:$C$200,"Verkoop",Facturen!$E$5:$E$200,0.09,Facturen!$A$5:$A$200,"&gt;="&amp;DATE($B$3,4,1),Facturen!$A$5:$A$200,"&lt;"&amp;DATE($B$3,7,1))</f>
        <v>0</v>
      </c>
      <c r="D8" s="15" t="n">
        <f aca="false">SUMIFS(Facturen!$D$5:$D$200,Facturen!$C$5:$C$200,"Verkoop",Facturen!$E$5:$E$200,0.09,Facturen!$A$5:$A$200,"&gt;="&amp;DATE($B$3,7,1),Facturen!$A$5:$A$200,"&lt;"&amp;DATE($B$3,10,1))</f>
        <v>45</v>
      </c>
      <c r="E8" s="15" t="n">
        <f aca="false">SUMIFS(Facturen!$D$5:$D$200,Facturen!$C$5:$C$200,"Verkoop",Facturen!$E$5:$E$200,0.09,Facturen!$A$5:$A$200,"&gt;="&amp;DATE($B$3,10,1),Facturen!$A$5:$A$200,"&lt;"&amp;DATE($B$3,13,1))</f>
        <v>0</v>
      </c>
      <c r="F8" s="16" t="n">
        <f aca="false">SUM(B8:E8)</f>
        <v>45</v>
      </c>
    </row>
    <row r="9" customFormat="false" ht="15" hidden="false" customHeight="false" outlineLevel="0" collapsed="false">
      <c r="A9" s="11" t="s">
        <v>22</v>
      </c>
      <c r="B9" s="15" t="n">
        <f aca="false">SUMIFS(Facturen!$F$5:$F$200,Facturen!$C$5:$C$200,"Verkoop",Facturen!$E$5:$E$200,0.09,Facturen!$A$5:$A$200,"&gt;="&amp;DATE($B$3,1,1),Facturen!$A$5:$A$200,"&lt;"&amp;DATE($B$3,4,1))</f>
        <v>0</v>
      </c>
      <c r="C9" s="15" t="n">
        <f aca="false">SUMIFS(Facturen!$F$5:$F$200,Facturen!$C$5:$C$200,"Verkoop",Facturen!$E$5:$E$200,0.09,Facturen!$A$5:$A$200,"&gt;="&amp;DATE($B$3,4,1),Facturen!$A$5:$A$200,"&lt;"&amp;DATE($B$3,7,1))</f>
        <v>0</v>
      </c>
      <c r="D9" s="15" t="n">
        <f aca="false">SUMIFS(Facturen!$F$5:$F$200,Facturen!$C$5:$C$200,"Verkoop",Facturen!$E$5:$E$200,0.09,Facturen!$A$5:$A$200,"&gt;="&amp;DATE($B$3,7,1),Facturen!$A$5:$A$200,"&lt;"&amp;DATE($B$3,10,1))</f>
        <v>4.05</v>
      </c>
      <c r="E9" s="15" t="n">
        <f aca="false">SUMIFS(Facturen!$F$5:$F$200,Facturen!$C$5:$C$200,"Verkoop",Facturen!$E$5:$E$200,0.09,Facturen!$A$5:$A$200,"&gt;="&amp;DATE($B$3,10,1),Facturen!$A$5:$A$200,"&lt;"&amp;DATE($B$3,13,1))</f>
        <v>0</v>
      </c>
      <c r="F9" s="16" t="n">
        <f aca="false">SUM(B9:E9)</f>
        <v>4.05</v>
      </c>
    </row>
    <row r="10" customFormat="false" ht="15" hidden="false" customHeight="false" outlineLevel="0" collapsed="false">
      <c r="A10" s="11" t="s">
        <v>23</v>
      </c>
      <c r="B10" s="15" t="n">
        <f aca="false">SUMIFS(Facturen!$F$5:$F$200,Facturen!$C$5:$C$200,"Inkoop",Facturen!$A$5:$A$200,"&gt;="&amp;DATE($B$3,1,1),Facturen!$A$5:$A$200,"&lt;"&amp;DATE($B$3,4,1))</f>
        <v>210.3</v>
      </c>
      <c r="C10" s="15" t="n">
        <f aca="false">SUMIFS(Facturen!$F$5:$F$200,Facturen!$C$5:$C$200,"Inkoop",Facturen!$A$5:$A$200,"&gt;="&amp;DATE($B$3,4,1),Facturen!$A$5:$A$200,"&lt;"&amp;DATE($B$3,7,1))</f>
        <v>62.79</v>
      </c>
      <c r="D10" s="15" t="n">
        <f aca="false">SUMIFS(Facturen!$F$5:$F$200,Facturen!$C$5:$C$200,"Inkoop",Facturen!$A$5:$A$200,"&gt;="&amp;DATE($B$3,7,1),Facturen!$A$5:$A$200,"&lt;"&amp;DATE($B$3,10,1))</f>
        <v>17.85</v>
      </c>
      <c r="E10" s="15" t="n">
        <f aca="false">SUMIFS(Facturen!$F$5:$F$200,Facturen!$C$5:$C$200,"Inkoop",Facturen!$A$5:$A$200,"&gt;="&amp;DATE($B$3,10,1),Facturen!$A$5:$A$200,"&lt;"&amp;DATE($B$3,13,1))</f>
        <v>84</v>
      </c>
      <c r="F10" s="16" t="n">
        <f aca="false">SUM(B10:E10)</f>
        <v>374.94</v>
      </c>
    </row>
    <row r="12" customFormat="false" ht="15" hidden="false" customHeight="false" outlineLevel="0" collapsed="false">
      <c r="A12" s="17" t="s">
        <v>24</v>
      </c>
      <c r="B12" s="18" t="n">
        <f aca="false">B7+B9-B10</f>
        <v>220.2</v>
      </c>
      <c r="C12" s="18" t="n">
        <f aca="false">C7+C9-C10</f>
        <v>367.71</v>
      </c>
      <c r="D12" s="18" t="n">
        <f aca="false">D7+D9-D10</f>
        <v>192</v>
      </c>
      <c r="E12" s="18" t="n">
        <f aca="false">E7+E9-E10</f>
        <v>147</v>
      </c>
      <c r="F12" s="18" t="n">
        <f aca="false">F7+F9-F10</f>
        <v>926.91</v>
      </c>
    </row>
    <row r="14" customFormat="false" ht="15" hidden="false" customHeight="false" outlineLevel="0" collapsed="false">
      <c r="A14" s="19" t="s">
        <v>25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7" min="7" style="0" width="13"/>
  </cols>
  <sheetData>
    <row r="1" customFormat="false" ht="25.5" hidden="false" customHeight="true" outlineLevel="0" collapsed="false">
      <c r="A1" s="9" t="s">
        <v>26</v>
      </c>
    </row>
    <row r="2" customFormat="false" ht="15" hidden="false" customHeight="false" outlineLevel="0" collapsed="false">
      <c r="A2" s="10" t="s">
        <v>27</v>
      </c>
    </row>
    <row r="4" customFormat="false" ht="30" hidden="false" customHeight="true" outlineLevel="0" collapsed="false">
      <c r="A4" s="13" t="s">
        <v>28</v>
      </c>
      <c r="B4" s="14" t="s">
        <v>29</v>
      </c>
      <c r="C4" s="14" t="s">
        <v>30</v>
      </c>
      <c r="D4" s="14" t="s">
        <v>31</v>
      </c>
      <c r="E4" s="14" t="s">
        <v>32</v>
      </c>
      <c r="F4" s="14" t="s">
        <v>33</v>
      </c>
      <c r="G4" s="14" t="s">
        <v>34</v>
      </c>
    </row>
    <row r="5" customFormat="false" ht="15" hidden="false" customHeight="false" outlineLevel="0" collapsed="false">
      <c r="A5" s="20" t="n">
        <v>46042</v>
      </c>
      <c r="B5" s="12" t="s">
        <v>35</v>
      </c>
      <c r="C5" s="12" t="s">
        <v>36</v>
      </c>
      <c r="D5" s="21" t="n">
        <v>850</v>
      </c>
      <c r="E5" s="22" t="n">
        <v>0.21</v>
      </c>
      <c r="F5" s="15" t="n">
        <f aca="false">D5*E5</f>
        <v>178.5</v>
      </c>
      <c r="G5" s="15" t="n">
        <f aca="false">D5+F5</f>
        <v>1028.5</v>
      </c>
    </row>
    <row r="6" customFormat="false" ht="15" hidden="false" customHeight="false" outlineLevel="0" collapsed="false">
      <c r="A6" s="20" t="n">
        <v>46065</v>
      </c>
      <c r="B6" s="12" t="s">
        <v>37</v>
      </c>
      <c r="C6" s="12" t="s">
        <v>38</v>
      </c>
      <c r="D6" s="21" t="n">
        <v>950</v>
      </c>
      <c r="E6" s="22" t="n">
        <v>0.21</v>
      </c>
      <c r="F6" s="15" t="n">
        <f aca="false">D6*E6</f>
        <v>199.5</v>
      </c>
      <c r="G6" s="15" t="n">
        <f aca="false">D6+F6</f>
        <v>1149.5</v>
      </c>
    </row>
    <row r="7" customFormat="false" ht="15" hidden="false" customHeight="false" outlineLevel="0" collapsed="false">
      <c r="A7" s="20" t="n">
        <v>46089</v>
      </c>
      <c r="B7" s="12" t="s">
        <v>39</v>
      </c>
      <c r="C7" s="12" t="s">
        <v>36</v>
      </c>
      <c r="D7" s="21" t="n">
        <v>1200</v>
      </c>
      <c r="E7" s="22" t="n">
        <v>0.21</v>
      </c>
      <c r="F7" s="15" t="n">
        <f aca="false">D7*E7</f>
        <v>252</v>
      </c>
      <c r="G7" s="15" t="n">
        <f aca="false">D7+F7</f>
        <v>1452</v>
      </c>
    </row>
    <row r="8" customFormat="false" ht="15" hidden="false" customHeight="false" outlineLevel="0" collapsed="false">
      <c r="A8" s="20" t="n">
        <v>46111</v>
      </c>
      <c r="B8" s="12" t="s">
        <v>40</v>
      </c>
      <c r="C8" s="12" t="s">
        <v>38</v>
      </c>
      <c r="D8" s="21" t="n">
        <v>120</v>
      </c>
      <c r="E8" s="22" t="n">
        <v>0.09</v>
      </c>
      <c r="F8" s="15" t="n">
        <f aca="false">D8*E8</f>
        <v>10.8</v>
      </c>
      <c r="G8" s="15" t="n">
        <f aca="false">D8+F8</f>
        <v>130.8</v>
      </c>
    </row>
    <row r="9" customFormat="false" ht="15" hidden="false" customHeight="false" outlineLevel="0" collapsed="false">
      <c r="A9" s="20" t="n">
        <v>46127</v>
      </c>
      <c r="B9" s="12" t="s">
        <v>41</v>
      </c>
      <c r="C9" s="12" t="s">
        <v>36</v>
      </c>
      <c r="D9" s="21" t="n">
        <v>1450</v>
      </c>
      <c r="E9" s="22" t="n">
        <v>0.21</v>
      </c>
      <c r="F9" s="15" t="n">
        <f aca="false">D9*E9</f>
        <v>304.5</v>
      </c>
      <c r="G9" s="15" t="n">
        <f aca="false">D9+F9</f>
        <v>1754.5</v>
      </c>
    </row>
    <row r="10" customFormat="false" ht="15" hidden="false" customHeight="false" outlineLevel="0" collapsed="false">
      <c r="A10" s="20" t="n">
        <v>46144</v>
      </c>
      <c r="B10" s="12" t="s">
        <v>42</v>
      </c>
      <c r="C10" s="12" t="s">
        <v>38</v>
      </c>
      <c r="D10" s="21" t="n">
        <v>299</v>
      </c>
      <c r="E10" s="22" t="n">
        <v>0.21</v>
      </c>
      <c r="F10" s="15" t="n">
        <f aca="false">D10*E10</f>
        <v>62.79</v>
      </c>
      <c r="G10" s="15" t="n">
        <f aca="false">D10+F10</f>
        <v>361.79</v>
      </c>
    </row>
    <row r="11" customFormat="false" ht="15" hidden="false" customHeight="false" outlineLevel="0" collapsed="false">
      <c r="A11" s="20" t="n">
        <v>46191</v>
      </c>
      <c r="B11" s="12" t="s">
        <v>43</v>
      </c>
      <c r="C11" s="12" t="s">
        <v>36</v>
      </c>
      <c r="D11" s="21" t="n">
        <v>600</v>
      </c>
      <c r="E11" s="22" t="n">
        <v>0.21</v>
      </c>
      <c r="F11" s="15" t="n">
        <f aca="false">D11*E11</f>
        <v>126</v>
      </c>
      <c r="G11" s="15" t="n">
        <f aca="false">D11+F11</f>
        <v>726</v>
      </c>
    </row>
    <row r="12" customFormat="false" ht="15" hidden="false" customHeight="false" outlineLevel="0" collapsed="false">
      <c r="A12" s="20" t="n">
        <v>46212</v>
      </c>
      <c r="B12" s="12" t="s">
        <v>44</v>
      </c>
      <c r="C12" s="12" t="s">
        <v>36</v>
      </c>
      <c r="D12" s="21" t="n">
        <v>980</v>
      </c>
      <c r="E12" s="22" t="n">
        <v>0.21</v>
      </c>
      <c r="F12" s="15" t="n">
        <f aca="false">D12*E12</f>
        <v>205.8</v>
      </c>
      <c r="G12" s="15" t="n">
        <f aca="false">D12+F12</f>
        <v>1185.8</v>
      </c>
    </row>
    <row r="13" customFormat="false" ht="15" hidden="false" customHeight="false" outlineLevel="0" collapsed="false">
      <c r="A13" s="20" t="n">
        <v>46255</v>
      </c>
      <c r="B13" s="12" t="s">
        <v>45</v>
      </c>
      <c r="C13" s="12" t="s">
        <v>38</v>
      </c>
      <c r="D13" s="21" t="n">
        <v>85</v>
      </c>
      <c r="E13" s="22" t="n">
        <v>0.21</v>
      </c>
      <c r="F13" s="15" t="n">
        <f aca="false">D13*E13</f>
        <v>17.85</v>
      </c>
      <c r="G13" s="15" t="n">
        <f aca="false">D13+F13</f>
        <v>102.85</v>
      </c>
    </row>
    <row r="14" customFormat="false" ht="15" hidden="false" customHeight="false" outlineLevel="0" collapsed="false">
      <c r="A14" s="20" t="n">
        <v>46268</v>
      </c>
      <c r="B14" s="12" t="s">
        <v>46</v>
      </c>
      <c r="C14" s="12" t="s">
        <v>36</v>
      </c>
      <c r="D14" s="21" t="n">
        <v>45</v>
      </c>
      <c r="E14" s="22" t="n">
        <v>0.09</v>
      </c>
      <c r="F14" s="15" t="n">
        <f aca="false">D14*E14</f>
        <v>4.05</v>
      </c>
      <c r="G14" s="15" t="n">
        <f aca="false">D14+F14</f>
        <v>49.05</v>
      </c>
    </row>
    <row r="15" customFormat="false" ht="15" hidden="false" customHeight="false" outlineLevel="0" collapsed="false">
      <c r="A15" s="20" t="n">
        <v>46309</v>
      </c>
      <c r="B15" s="12" t="s">
        <v>47</v>
      </c>
      <c r="C15" s="12" t="s">
        <v>36</v>
      </c>
      <c r="D15" s="21" t="n">
        <v>1100</v>
      </c>
      <c r="E15" s="22" t="n">
        <v>0.21</v>
      </c>
      <c r="F15" s="15" t="n">
        <f aca="false">D15*E15</f>
        <v>231</v>
      </c>
      <c r="G15" s="15" t="n">
        <f aca="false">D15+F15</f>
        <v>1331</v>
      </c>
    </row>
    <row r="16" customFormat="false" ht="15" hidden="false" customHeight="false" outlineLevel="0" collapsed="false">
      <c r="A16" s="20" t="n">
        <v>46332</v>
      </c>
      <c r="B16" s="12" t="s">
        <v>48</v>
      </c>
      <c r="C16" s="12" t="s">
        <v>38</v>
      </c>
      <c r="D16" s="21" t="n">
        <v>400</v>
      </c>
      <c r="E16" s="22" t="n">
        <v>0.21</v>
      </c>
      <c r="F16" s="15" t="n">
        <f aca="false">D16*E16</f>
        <v>84</v>
      </c>
      <c r="G16" s="15" t="n">
        <f aca="false">D16+F16</f>
        <v>484</v>
      </c>
    </row>
  </sheetData>
  <dataValidations count="1">
    <dataValidation allowBlank="true" errorStyle="stop" operator="between" showDropDown="false" showErrorMessage="false" showInputMessage="false" sqref="C5:C200" type="list">
      <formula1>"Verkoop,Inkoop"</formula1>
      <formula2>0</formula2>
    </dataValidation>
  </dataValidations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Btw-overzicht per kwartaal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