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Leden" sheetId="2" state="visible" r:id="rId4"/>
    <sheet name="Tariev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<sst xmlns="http://schemas.openxmlformats.org/spreadsheetml/2006/main" count="55" uniqueCount="41">
  <si>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 xml:space="preserve">Haeswijk-Digital</t>
  </si>
  <si>
    <t xml:space="preserve">Ledenadministratie met contributie</t>
  </si>
  <si>
    <t xml:space="preserve">Houd je leden bij. De contributie wordt automatisch ingevuld op basis van het soort lidmaatschap, en je ziet direct wie nog moet betalen.</t>
  </si>
  <si>
    <t xml:space="preserve">Zo gebruik je dit bestand</t>
  </si>
  <si>
    <t xml:space="preserve">1. Stel op het tabblad Tarieven de contributie per lidsoort in.</t>
  </si>
  <si>
    <t xml:space="preserve">2. Voeg op Leden elk lid toe met lidsoort en wat er is betaald.</t>
  </si>
  <si>
    <t xml:space="preserve">3. Bekijk het openstaande bedrag en de telling per lidsoort op Tarieven.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</si>
  <si>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</si>
  <si>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</si>
  <si>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</si>
  <si>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</si>
  <si>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Leden 2026</t>
  </si>
  <si>
    <t xml:space="preserve">Contributie per jaar.</t>
  </si>
  <si>
    <t xml:space="preserve">Lidnr</t>
  </si>
  <si>
    <t xml:space="preserve">Naam</t>
  </si>
  <si>
    <t xml:space="preserve">Lidsoort</t>
  </si>
  <si>
    <t xml:space="preserve">Lid sinds</t>
  </si>
  <si>
    <t xml:space="preserve">Contributie</t>
  </si>
  <si>
    <t xml:space="preserve">Betaald</t>
  </si>
  <si>
    <t xml:space="preserve">Openstaand</t>
  </si>
  <si>
    <t xml:space="preserve">Status</t>
  </si>
  <si>
    <t xml:space="preserve">Anouk Mulder</t>
  </si>
  <si>
    <t xml:space="preserve">Senior</t>
  </si>
  <si>
    <t xml:space="preserve">Bas Peters</t>
  </si>
  <si>
    <t xml:space="preserve">Junior</t>
  </si>
  <si>
    <t xml:space="preserve">Familie Hendriks</t>
  </si>
  <si>
    <t xml:space="preserve">Gezin</t>
  </si>
  <si>
    <t xml:space="preserve">Dirk van Dam</t>
  </si>
  <si>
    <t xml:space="preserve">Esther Bos</t>
  </si>
  <si>
    <t xml:space="preserve">Donateur</t>
  </si>
  <si>
    <t xml:space="preserve">Frank de Graaf</t>
  </si>
  <si>
    <t xml:space="preserve">Gijs Kok</t>
  </si>
  <si>
    <t xml:space="preserve">Hanna Vos</t>
  </si>
  <si>
    <t xml:space="preserve">Ilse Brouwer</t>
  </si>
  <si>
    <t xml:space="preserve">Jeroen Dekker</t>
  </si>
  <si>
    <t xml:space="preserve">Totaal</t>
  </si>
  <si>
    <t xml:space="preserve">Gele cellen vul je zelf in. Witte cellen rekenen automatisch.</t>
  </si>
  <si>
    <t xml:space="preserve">Tarieven en telling</t>
  </si>
  <si>
    <t xml:space="preserve">Pas de contributie per lidsoort aan.</t>
  </si>
  <si>
    <t xml:space="preserve">Aantal</t>
  </si>
  <si>
    <t xml:space="preserve">Nog te ontvangen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</si>
</sst>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€ &quot;#,##0;&quot;-€ &quot;#,##0;\-"/>
    <numFmt numFmtId="166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  <font>
      <b val="true"/>
      <sz val="10"/>
      <color rgb="FF14060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4" min="3" style="0" width="12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8" min="7" style="0" width="13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30" hidden="false" customHeight="true" outlineLevel="0" collapsed="false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</row>
    <row r="5" customFormat="false" ht="15" hidden="false" customHeight="false" outlineLevel="0" collapsed="false">
      <c r="A5" s="13" t="n">
        <v>1001</v>
      </c>
      <c r="B5" s="14" t="s">
        <v>21</v>
      </c>
      <c r="C5" s="14" t="s">
        <v>22</v>
      </c>
      <c r="D5" s="14" t="n">
        <v>2019</v>
      </c>
      <c r="E5" s="15" t="n">
        <f aca="false">IFERROR(INDEX(Tarieven!$B$5:$B$8,MATCH(C5,Tarieven!$A$5:$A$8,0)),0)</f>
        <v>185</v>
      </c>
      <c r="F5" s="16" t="n">
        <v>185</v>
      </c>
      <c r="G5" s="15" t="n">
        <f aca="false">MAX(0,E5-F5)</f>
        <v>0</v>
      </c>
      <c r="H5" s="17" t="str">
        <f aca="false">IF(G5=0,"Betaald",IF(F5&gt;0,"Deels betaald","Openstaand"))</f>
        <v>Betaald</v>
      </c>
    </row>
    <row r="6" customFormat="false" ht="15" hidden="false" customHeight="false" outlineLevel="0" collapsed="false">
      <c r="A6" s="13" t="n">
        <v>1002</v>
      </c>
      <c r="B6" s="14" t="s">
        <v>23</v>
      </c>
      <c r="C6" s="14" t="s">
        <v>24</v>
      </c>
      <c r="D6" s="14" t="n">
        <v>2023</v>
      </c>
      <c r="E6" s="15" t="n">
        <f aca="false">IFERROR(INDEX(Tarieven!$B$5:$B$8,MATCH(C6,Tarieven!$A$5:$A$8,0)),0)</f>
        <v>95</v>
      </c>
      <c r="F6" s="16" t="n">
        <v>95</v>
      </c>
      <c r="G6" s="15" t="n">
        <f aca="false">MAX(0,E6-F6)</f>
        <v>0</v>
      </c>
      <c r="H6" s="17" t="str">
        <f aca="false">IF(G6=0,"Betaald",IF(F6&gt;0,"Deels betaald","Openstaand"))</f>
        <v>Betaald</v>
      </c>
    </row>
    <row r="7" customFormat="false" ht="15" hidden="false" customHeight="false" outlineLevel="0" collapsed="false">
      <c r="A7" s="13" t="n">
        <v>1003</v>
      </c>
      <c r="B7" s="14" t="s">
        <v>25</v>
      </c>
      <c r="C7" s="14" t="s">
        <v>26</v>
      </c>
      <c r="D7" s="14" t="n">
        <v>2015</v>
      </c>
      <c r="E7" s="15" t="n">
        <f aca="false">IFERROR(INDEX(Tarieven!$B$5:$B$8,MATCH(C7,Tarieven!$A$5:$A$8,0)),0)</f>
        <v>320</v>
      </c>
      <c r="F7" s="16" t="n">
        <v>160</v>
      </c>
      <c r="G7" s="15" t="n">
        <f aca="false">MAX(0,E7-F7)</f>
        <v>160</v>
      </c>
      <c r="H7" s="17" t="str">
        <f aca="false">IF(G7=0,"Betaald",IF(F7&gt;0,"Deels betaald","Openstaand"))</f>
        <v>Deels betaald</v>
      </c>
    </row>
    <row r="8" customFormat="false" ht="15" hidden="false" customHeight="false" outlineLevel="0" collapsed="false">
      <c r="A8" s="13" t="n">
        <v>1004</v>
      </c>
      <c r="B8" s="14" t="s">
        <v>27</v>
      </c>
      <c r="C8" s="14" t="s">
        <v>22</v>
      </c>
      <c r="D8" s="14" t="n">
        <v>2021</v>
      </c>
      <c r="E8" s="15" t="n">
        <f aca="false">IFERROR(INDEX(Tarieven!$B$5:$B$8,MATCH(C8,Tarieven!$A$5:$A$8,0)),0)</f>
        <v>185</v>
      </c>
      <c r="F8" s="16" t="n">
        <v>185</v>
      </c>
      <c r="G8" s="15" t="n">
        <f aca="false">MAX(0,E8-F8)</f>
        <v>0</v>
      </c>
      <c r="H8" s="17" t="str">
        <f aca="false">IF(G8=0,"Betaald",IF(F8&gt;0,"Deels betaald","Openstaand"))</f>
        <v>Betaald</v>
      </c>
    </row>
    <row r="9" customFormat="false" ht="15" hidden="false" customHeight="false" outlineLevel="0" collapsed="false">
      <c r="A9" s="13" t="n">
        <v>1005</v>
      </c>
      <c r="B9" s="14" t="s">
        <v>28</v>
      </c>
      <c r="C9" s="14" t="s">
        <v>29</v>
      </c>
      <c r="D9" s="14" t="n">
        <v>2018</v>
      </c>
      <c r="E9" s="15" t="n">
        <f aca="false">IFERROR(INDEX(Tarieven!$B$5:$B$8,MATCH(C9,Tarieven!$A$5:$A$8,0)),0)</f>
        <v>35</v>
      </c>
      <c r="F9" s="16" t="n">
        <v>35</v>
      </c>
      <c r="G9" s="15" t="n">
        <f aca="false">MAX(0,E9-F9)</f>
        <v>0</v>
      </c>
      <c r="H9" s="17" t="str">
        <f aca="false">IF(G9=0,"Betaald",IF(F9&gt;0,"Deels betaald","Openstaand"))</f>
        <v>Betaald</v>
      </c>
    </row>
    <row r="10" customFormat="false" ht="15" hidden="false" customHeight="false" outlineLevel="0" collapsed="false">
      <c r="A10" s="13" t="n">
        <v>1006</v>
      </c>
      <c r="B10" s="14" t="s">
        <v>30</v>
      </c>
      <c r="C10" s="14" t="s">
        <v>22</v>
      </c>
      <c r="D10" s="14" t="n">
        <v>2024</v>
      </c>
      <c r="E10" s="15" t="n">
        <f aca="false">IFERROR(INDEX(Tarieven!$B$5:$B$8,MATCH(C10,Tarieven!$A$5:$A$8,0)),0)</f>
        <v>185</v>
      </c>
      <c r="F10" s="16" t="n">
        <v>0</v>
      </c>
      <c r="G10" s="15" t="n">
        <f aca="false">MAX(0,E10-F10)</f>
        <v>185</v>
      </c>
      <c r="H10" s="17" t="str">
        <f aca="false">IF(G10=0,"Betaald",IF(F10&gt;0,"Deels betaald","Openstaand"))</f>
        <v>Openstaand</v>
      </c>
    </row>
    <row r="11" customFormat="false" ht="15" hidden="false" customHeight="false" outlineLevel="0" collapsed="false">
      <c r="A11" s="13" t="n">
        <v>1007</v>
      </c>
      <c r="B11" s="14" t="s">
        <v>31</v>
      </c>
      <c r="C11" s="14" t="s">
        <v>24</v>
      </c>
      <c r="D11" s="14" t="n">
        <v>2022</v>
      </c>
      <c r="E11" s="15" t="n">
        <f aca="false">IFERROR(INDEX(Tarieven!$B$5:$B$8,MATCH(C11,Tarieven!$A$5:$A$8,0)),0)</f>
        <v>95</v>
      </c>
      <c r="F11" s="16" t="n">
        <v>95</v>
      </c>
      <c r="G11" s="15" t="n">
        <f aca="false">MAX(0,E11-F11)</f>
        <v>0</v>
      </c>
      <c r="H11" s="17" t="str">
        <f aca="false">IF(G11=0,"Betaald",IF(F11&gt;0,"Deels betaald","Openstaand"))</f>
        <v>Betaald</v>
      </c>
    </row>
    <row r="12" customFormat="false" ht="15" hidden="false" customHeight="false" outlineLevel="0" collapsed="false">
      <c r="A12" s="13" t="n">
        <v>1008</v>
      </c>
      <c r="B12" s="14" t="s">
        <v>32</v>
      </c>
      <c r="C12" s="14" t="s">
        <v>22</v>
      </c>
      <c r="D12" s="14" t="n">
        <v>2020</v>
      </c>
      <c r="E12" s="15" t="n">
        <f aca="false">IFERROR(INDEX(Tarieven!$B$5:$B$8,MATCH(C12,Tarieven!$A$5:$A$8,0)),0)</f>
        <v>185</v>
      </c>
      <c r="F12" s="16" t="n">
        <v>185</v>
      </c>
      <c r="G12" s="15" t="n">
        <f aca="false">MAX(0,E12-F12)</f>
        <v>0</v>
      </c>
      <c r="H12" s="17" t="str">
        <f aca="false">IF(G12=0,"Betaald",IF(F12&gt;0,"Deels betaald","Openstaand"))</f>
        <v>Betaald</v>
      </c>
    </row>
    <row r="13" customFormat="false" ht="15" hidden="false" customHeight="false" outlineLevel="0" collapsed="false">
      <c r="A13" s="13" t="n">
        <v>1009</v>
      </c>
      <c r="B13" s="14" t="s">
        <v>33</v>
      </c>
      <c r="C13" s="14" t="s">
        <v>24</v>
      </c>
      <c r="D13" s="14" t="n">
        <v>2025</v>
      </c>
      <c r="E13" s="15" t="n">
        <f aca="false">IFERROR(INDEX(Tarieven!$B$5:$B$8,MATCH(C13,Tarieven!$A$5:$A$8,0)),0)</f>
        <v>95</v>
      </c>
      <c r="F13" s="16" t="n">
        <v>50</v>
      </c>
      <c r="G13" s="15" t="n">
        <f aca="false">MAX(0,E13-F13)</f>
        <v>45</v>
      </c>
      <c r="H13" s="17" t="str">
        <f aca="false">IF(G13=0,"Betaald",IF(F13&gt;0,"Deels betaald","Openstaand"))</f>
        <v>Deels betaald</v>
      </c>
    </row>
    <row r="14" customFormat="false" ht="15" hidden="false" customHeight="false" outlineLevel="0" collapsed="false">
      <c r="A14" s="13" t="n">
        <v>1010</v>
      </c>
      <c r="B14" s="14" t="s">
        <v>34</v>
      </c>
      <c r="C14" s="14" t="s">
        <v>29</v>
      </c>
      <c r="D14" s="14" t="n">
        <v>2017</v>
      </c>
      <c r="E14" s="15" t="n">
        <f aca="false">IFERROR(INDEX(Tarieven!$B$5:$B$8,MATCH(C14,Tarieven!$A$5:$A$8,0)),0)</f>
        <v>35</v>
      </c>
      <c r="F14" s="16" t="n">
        <v>35</v>
      </c>
      <c r="G14" s="15" t="n">
        <f aca="false">MAX(0,E14-F14)</f>
        <v>0</v>
      </c>
      <c r="H14" s="17" t="str">
        <f aca="false">IF(G14=0,"Betaald",IF(F14&gt;0,"Deels betaald","Openstaand"))</f>
        <v>Betaald</v>
      </c>
    </row>
    <row r="15" customFormat="false" ht="15" hidden="false" customHeight="false" outlineLevel="0" collapsed="false">
      <c r="A15" s="18" t="s">
        <v>35</v>
      </c>
      <c r="B15" s="18"/>
      <c r="C15" s="18"/>
      <c r="D15" s="18"/>
      <c r="E15" s="19" t="n">
        <f aca="false">SUM(E5:E14)</f>
        <v>1415</v>
      </c>
      <c r="F15" s="19" t="n">
        <f aca="false">SUM(F5:F14)</f>
        <v>1025</v>
      </c>
      <c r="G15" s="19" t="n">
        <f aca="false">SUM(G5:G14)</f>
        <v>390</v>
      </c>
      <c r="H15" s="18"/>
    </row>
    <row r="17" customFormat="false" ht="15" hidden="false" customHeight="false" outlineLevel="0" collapsed="false">
      <c r="A17" s="20" t="s">
        <v>36</v>
      </c>
    </row>
  </sheetData>
  <dataValidations count="1">
    <dataValidation allowBlank="true" errorStyle="stop" operator="between" showDropDown="false" showErrorMessage="false" showInputMessage="false" sqref="C5:C300" type="list">
      <formula1>"Senior,Junior,Gezin,Donateur"</formula1>
      <formula2>0</formula2>
    </dataValidation>
  </dataValidations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4" min="4" style="0" width="14"/>
  </cols>
  <sheetData>
    <row r="1" customFormat="false" ht="25.5" hidden="false" customHeight="true" outlineLevel="0" collapsed="false">
      <c r="A1" s="9" t="s">
        <v>37</v>
      </c>
    </row>
    <row r="2" customFormat="false" ht="15" hidden="false" customHeight="false" outlineLevel="0" collapsed="false">
      <c r="A2" s="10" t="s">
        <v>38</v>
      </c>
    </row>
    <row r="4" customFormat="false" ht="30" hidden="false" customHeight="true" outlineLevel="0" collapsed="false">
      <c r="A4" s="11" t="s">
        <v>15</v>
      </c>
      <c r="B4" s="12" t="s">
        <v>17</v>
      </c>
      <c r="C4" s="12" t="s">
        <v>39</v>
      </c>
      <c r="D4" s="12" t="s">
        <v>35</v>
      </c>
    </row>
    <row r="5" customFormat="false" ht="15" hidden="false" customHeight="false" outlineLevel="0" collapsed="false">
      <c r="A5" s="21" t="s">
        <v>22</v>
      </c>
      <c r="B5" s="16" t="n">
        <v>185</v>
      </c>
      <c r="C5" s="22" t="n">
        <f aca="false">COUNTIF(Leden!$C$5:$C$300,A5)</f>
        <v>4</v>
      </c>
      <c r="D5" s="15" t="n">
        <f aca="false">C5*B5</f>
        <v>740</v>
      </c>
    </row>
    <row r="6" customFormat="false" ht="15" hidden="false" customHeight="false" outlineLevel="0" collapsed="false">
      <c r="A6" s="21" t="s">
        <v>24</v>
      </c>
      <c r="B6" s="16" t="n">
        <v>95</v>
      </c>
      <c r="C6" s="22" t="n">
        <f aca="false">COUNTIF(Leden!$C$5:$C$300,A6)</f>
        <v>3</v>
      </c>
      <c r="D6" s="15" t="n">
        <f aca="false">C6*B6</f>
        <v>285</v>
      </c>
    </row>
    <row r="7" customFormat="false" ht="15" hidden="false" customHeight="false" outlineLevel="0" collapsed="false">
      <c r="A7" s="21" t="s">
        <v>26</v>
      </c>
      <c r="B7" s="16" t="n">
        <v>320</v>
      </c>
      <c r="C7" s="22" t="n">
        <f aca="false">COUNTIF(Leden!$C$5:$C$300,A7)</f>
        <v>1</v>
      </c>
      <c r="D7" s="15" t="n">
        <f aca="false">C7*B7</f>
        <v>320</v>
      </c>
    </row>
    <row r="8" customFormat="false" ht="15" hidden="false" customHeight="false" outlineLevel="0" collapsed="false">
      <c r="A8" s="21" t="s">
        <v>29</v>
      </c>
      <c r="B8" s="16" t="n">
        <v>35</v>
      </c>
      <c r="C8" s="22" t="n">
        <f aca="false">COUNTIF(Leden!$C$5:$C$300,A8)</f>
        <v>2</v>
      </c>
      <c r="D8" s="15" t="n">
        <f aca="false">C8*B8</f>
        <v>70</v>
      </c>
    </row>
    <row r="9" customFormat="false" ht="15" hidden="false" customHeight="false" outlineLevel="0" collapsed="false">
      <c r="A9" s="18" t="s">
        <v>35</v>
      </c>
      <c r="B9" s="18"/>
      <c r="C9" s="18" t="n">
        <f aca="false">SUM(C5:C8)</f>
        <v>10</v>
      </c>
      <c r="D9" s="19" t="n">
        <f aca="false">SUM(D5:D8)</f>
        <v>1415</v>
      </c>
    </row>
    <row r="11" customFormat="false" ht="15" hidden="false" customHeight="false" outlineLevel="0" collapsed="false">
      <c r="A11" s="13" t="s">
        <v>40</v>
      </c>
      <c r="B11" s="23" t="n">
        <f aca="false">SUM(Leden!$G$5:$G$300)</f>
        <v>780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2026-10-18T01:06:59Z</dcterms:created>
  <dc:creator>Haeswijk-Digital</dc:creator>
  <dc:description/>
  <dc:language>en-US</dc:language>
  <cp:lastModifiedBy/>
  <dcterms:modified xsi:type="dcterms:W3CDTF">2026-10-18T01:06:59Z</dcterms:modified>
  <cp:revision>0</cp:revision>
  <dc:subject/>
  <dc:title>Ledenadministratie met contributie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